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8" yWindow="65524" windowWidth="10656" windowHeight="7488" activeTab="0"/>
  </bookViews>
  <sheets>
    <sheet name="JULIAN" sheetId="1" r:id="rId1"/>
  </sheets>
  <definedNames>
    <definedName name="_xlnm.Print_Area" localSheetId="0">'JULIAN'!$A$1:$H$11</definedName>
  </definedNames>
  <calcPr fullCalcOnLoad="1"/>
</workbook>
</file>

<file path=xl/sharedStrings.xml><?xml version="1.0" encoding="utf-8"?>
<sst xmlns="http://schemas.openxmlformats.org/spreadsheetml/2006/main" count="16" uniqueCount="16">
  <si>
    <t>M</t>
  </si>
  <si>
    <t>D</t>
  </si>
  <si>
    <t>Era</t>
  </si>
  <si>
    <t>First day Julian Era</t>
  </si>
  <si>
    <t>First day NTP Era 0</t>
  </si>
  <si>
    <t>Last day NTP Era 0</t>
  </si>
  <si>
    <t>First day NTP Era 1</t>
  </si>
  <si>
    <t>First day  Gregorian Era</t>
  </si>
  <si>
    <t>First day Unix Era</t>
  </si>
  <si>
    <t>First day UTC</t>
  </si>
  <si>
    <t>First day 21st century</t>
  </si>
  <si>
    <t>First day Common Era</t>
  </si>
  <si>
    <t>Year</t>
  </si>
  <si>
    <t>JDN</t>
  </si>
  <si>
    <t>NTP Date</t>
  </si>
  <si>
    <t>Timestamp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</si>
</sst>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0.0"/>
    <numFmt numFmtId="166" formatCode="[$-409]dddd\,\ mmmm\ dd\,\ yyyy"/>
    <numFmt numFmtId="167" formatCode="[$-409]d\-mmm\-yy;@"/>
  </numFmts>
  <fonts count="9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MS Sans Serif"/>
      <family val="0"/>
    </font>
    <font>
      <sz val="8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" fontId="8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/>
    </xf>
    <xf numFmtId="1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0" fontId="8" fillId="0" borderId="0" xfId="0" applyFont="1" applyAlignment="1" applyProtection="1">
      <alignment/>
      <protection hidden="1" locked="0"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11"/>
  <sheetViews>
    <sheetView tabSelected="1" workbookViewId="0" topLeftCell="A1">
      <selection activeCell="A1" sqref="A1:IV16384"/>
    </sheetView>
  </sheetViews>
  <sheetFormatPr defaultColWidth="9.140625" defaultRowHeight="12.75"/>
  <cols>
    <col min="1" max="1" width="8.8515625" style="7" bestFit="1" customWidth="1"/>
    <col min="2" max="3" width="4.57421875" style="7" bestFit="1" customWidth="1"/>
    <col min="4" max="4" width="14.7109375" style="4" bestFit="1" customWidth="1"/>
    <col min="5" max="5" width="25.28125" style="4" bestFit="1" customWidth="1"/>
    <col min="6" max="6" width="6.140625" style="7" bestFit="1" customWidth="1"/>
    <col min="7" max="7" width="20.7109375" style="4" bestFit="1" customWidth="1"/>
    <col min="8" max="8" width="36.8515625" style="4" bestFit="1" customWidth="1"/>
    <col min="9" max="16384" width="8.8515625" style="7" customWidth="1"/>
  </cols>
  <sheetData>
    <row r="1" spans="1:8" s="1" customFormat="1" ht="21">
      <c r="A1" s="1" t="s">
        <v>12</v>
      </c>
      <c r="B1" s="1" t="s">
        <v>0</v>
      </c>
      <c r="C1" s="1" t="s">
        <v>1</v>
      </c>
      <c r="D1" s="2" t="s">
        <v>13</v>
      </c>
      <c r="E1" s="2" t="s">
        <v>14</v>
      </c>
      <c r="F1" s="2" t="s">
        <v>2</v>
      </c>
      <c r="G1" s="2" t="s">
        <v>15</v>
      </c>
      <c r="H1" s="2"/>
    </row>
    <row r="2" spans="1:8" s="3" customFormat="1" ht="21">
      <c r="A2" s="3">
        <v>-4712</v>
      </c>
      <c r="B2" s="3">
        <v>1</v>
      </c>
      <c r="C2" s="3">
        <v>1</v>
      </c>
      <c r="D2" s="4">
        <v>0</v>
      </c>
      <c r="E2" s="5">
        <f>86400*(D2-D$5)</f>
        <v>-208657814400</v>
      </c>
      <c r="F2" s="3">
        <f>-QUOTIENT(-E2,$H$11)-1</f>
        <v>-49</v>
      </c>
      <c r="G2" s="4">
        <f>$H$11-MOD(-E2,$H$11)</f>
        <v>1795583104</v>
      </c>
      <c r="H2" s="4" t="s">
        <v>3</v>
      </c>
    </row>
    <row r="3" spans="1:8" s="3" customFormat="1" ht="21">
      <c r="A3" s="3">
        <v>1</v>
      </c>
      <c r="B3" s="3">
        <v>1</v>
      </c>
      <c r="C3" s="3">
        <v>1</v>
      </c>
      <c r="D3" s="4">
        <f aca="true" t="shared" si="0" ref="D3:D8">jdn(A3,B3,C3)</f>
        <v>1721426</v>
      </c>
      <c r="E3" s="5">
        <f>86400*(D3-D$5)</f>
        <v>-59926608000</v>
      </c>
      <c r="F3" s="3">
        <f>-QUOTIENT(-E3,$H$11)-1</f>
        <v>-14</v>
      </c>
      <c r="G3" s="4">
        <f>$H$11-MOD(-E3,$H$11)</f>
        <v>202934144</v>
      </c>
      <c r="H3" s="4" t="s">
        <v>11</v>
      </c>
    </row>
    <row r="4" spans="1:8" s="3" customFormat="1" ht="21">
      <c r="A4" s="3">
        <v>1582</v>
      </c>
      <c r="B4" s="3">
        <v>10</v>
      </c>
      <c r="C4" s="3">
        <v>15</v>
      </c>
      <c r="D4" s="4">
        <f>jdn(A4,B4,C4)</f>
        <v>2299161</v>
      </c>
      <c r="E4" s="5">
        <f>86400*(D4-D$5)</f>
        <v>-10010304000</v>
      </c>
      <c r="F4" s="3">
        <f>-QUOTIENT(-E4,$H$11)-1</f>
        <v>-3</v>
      </c>
      <c r="G4" s="4">
        <f>$H$11-MOD(-E4,$H$11)</f>
        <v>2874597888</v>
      </c>
      <c r="H4" s="4" t="s">
        <v>7</v>
      </c>
    </row>
    <row r="5" spans="1:8" s="3" customFormat="1" ht="21">
      <c r="A5" s="3">
        <v>1900</v>
      </c>
      <c r="B5" s="3">
        <v>1</v>
      </c>
      <c r="C5" s="3">
        <v>1</v>
      </c>
      <c r="D5" s="4">
        <f t="shared" si="0"/>
        <v>2415021</v>
      </c>
      <c r="E5" s="5">
        <f>86400*(D5-D$5)</f>
        <v>0</v>
      </c>
      <c r="F5" s="3">
        <f>QUOTIENT(E5,$H$11)</f>
        <v>0</v>
      </c>
      <c r="G5" s="4">
        <f>MOD(E5,$H$11)</f>
        <v>0</v>
      </c>
      <c r="H5" s="4" t="s">
        <v>4</v>
      </c>
    </row>
    <row r="6" spans="1:8" s="3" customFormat="1" ht="21">
      <c r="A6" s="3">
        <v>1970</v>
      </c>
      <c r="B6" s="3">
        <v>1</v>
      </c>
      <c r="C6" s="3">
        <v>1</v>
      </c>
      <c r="D6" s="4">
        <f t="shared" si="0"/>
        <v>2440588</v>
      </c>
      <c r="E6" s="5">
        <f>86400*(D6-D$5)</f>
        <v>2208988800</v>
      </c>
      <c r="F6" s="3">
        <f>QUOTIENT(E6,$H$11)</f>
        <v>0</v>
      </c>
      <c r="G6" s="4">
        <f>MOD(E6,$H$11)</f>
        <v>2208988800</v>
      </c>
      <c r="H6" s="4" t="s">
        <v>8</v>
      </c>
    </row>
    <row r="7" spans="1:8" s="3" customFormat="1" ht="21">
      <c r="A7" s="3">
        <v>1972</v>
      </c>
      <c r="B7" s="3">
        <v>1</v>
      </c>
      <c r="C7" s="3">
        <v>1</v>
      </c>
      <c r="D7" s="4">
        <f t="shared" si="0"/>
        <v>2441318</v>
      </c>
      <c r="E7" s="5">
        <f>86400*(D7-D$5)</f>
        <v>2272060800</v>
      </c>
      <c r="F7" s="3">
        <f>QUOTIENT(E7,$H$11)</f>
        <v>0</v>
      </c>
      <c r="G7" s="4">
        <f>MOD(E7,$H$11)</f>
        <v>2272060800</v>
      </c>
      <c r="H7" s="4" t="s">
        <v>9</v>
      </c>
    </row>
    <row r="8" spans="1:8" s="3" customFormat="1" ht="21">
      <c r="A8" s="3">
        <v>2000</v>
      </c>
      <c r="B8" s="3">
        <v>1</v>
      </c>
      <c r="C8" s="3">
        <v>1</v>
      </c>
      <c r="D8" s="4">
        <f t="shared" si="0"/>
        <v>2451545</v>
      </c>
      <c r="E8" s="5">
        <f>86400*(D8-D$5)</f>
        <v>3155673600</v>
      </c>
      <c r="F8" s="3">
        <f>QUOTIENT(E8,$H$11)</f>
        <v>0</v>
      </c>
      <c r="G8" s="4">
        <f>MOD(E8,$H$11)</f>
        <v>3155673600</v>
      </c>
      <c r="H8" s="4" t="s">
        <v>10</v>
      </c>
    </row>
    <row r="9" spans="1:8" s="3" customFormat="1" ht="21">
      <c r="A9" s="3">
        <v>2036</v>
      </c>
      <c r="B9" s="3">
        <v>2</v>
      </c>
      <c r="C9" s="3">
        <v>7</v>
      </c>
      <c r="D9" s="4">
        <f>jdn(A9,B9,C9)</f>
        <v>2464731</v>
      </c>
      <c r="E9" s="5">
        <f>86400*(D9-D$5)</f>
        <v>4294944000</v>
      </c>
      <c r="F9" s="3">
        <f>QUOTIENT(E9,$H$11)</f>
        <v>0</v>
      </c>
      <c r="G9" s="4">
        <f>MOD(E9,$H$11)</f>
        <v>4294944000</v>
      </c>
      <c r="H9" s="4" t="s">
        <v>5</v>
      </c>
    </row>
    <row r="10" spans="1:8" s="3" customFormat="1" ht="21">
      <c r="A10" s="3">
        <v>2036</v>
      </c>
      <c r="B10" s="3">
        <v>2</v>
      </c>
      <c r="C10" s="3">
        <v>8</v>
      </c>
      <c r="D10" s="4">
        <f>jdn(A10,B10,C10)</f>
        <v>2464732</v>
      </c>
      <c r="E10" s="5">
        <f>86400*(D10-D$5)</f>
        <v>4295030400</v>
      </c>
      <c r="F10" s="3">
        <f>QUOTIENT(E10,$H$11)</f>
        <v>1</v>
      </c>
      <c r="G10" s="4">
        <f>MOD(E10,$H$11)</f>
        <v>63104</v>
      </c>
      <c r="H10" s="4" t="s">
        <v>6</v>
      </c>
    </row>
    <row r="11" spans="1:8" s="3" customFormat="1" ht="21">
      <c r="A11" s="3">
        <v>3000</v>
      </c>
      <c r="B11" s="3">
        <v>1</v>
      </c>
      <c r="C11" s="3">
        <v>1</v>
      </c>
      <c r="D11" s="4">
        <f>jdn(A11,B11,C11)</f>
        <v>2816788</v>
      </c>
      <c r="E11" s="5">
        <f>86400*(D11-D$5)</f>
        <v>34712668800</v>
      </c>
      <c r="F11" s="3">
        <f>QUOTIENT(E11,$H$11)</f>
        <v>8</v>
      </c>
      <c r="G11" s="4">
        <f>MOD(E11,$H$11)</f>
        <v>352930432</v>
      </c>
      <c r="H11" s="6">
        <f>2^32</f>
        <v>4294967296</v>
      </c>
    </row>
  </sheetData>
  <printOptions gridLines="1" headings="1"/>
  <pageMargins left="0.75" right="0.75" top="1" bottom="1" header="0.5" footer="0.5"/>
  <pageSetup orientation="landscape" r:id="rId1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L. Mills</cp:lastModifiedBy>
  <cp:lastPrinted>1998-01-25T23:42:02Z</cp:lastPrinted>
  <dcterms:created xsi:type="dcterms:W3CDTF">2004-01-25T06:03:27Z</dcterms:created>
  <dcterms:modified xsi:type="dcterms:W3CDTF">2004-01-30T21:15:07Z</dcterms:modified>
  <cp:category/>
  <cp:version/>
  <cp:contentType/>
  <cp:contentStatus/>
</cp:coreProperties>
</file>